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K pracovní\2023\Projektové dokumentace\Nejdek - povrchovky 2023\Tisová (REHOS)\"/>
    </mc:Choice>
  </mc:AlternateContent>
  <xr:revisionPtr revIDLastSave="0" documentId="8_{0C2E4FC3-943D-4AAF-BC04-3091D45C7FC5}" xr6:coauthVersionLast="47" xr6:coauthVersionMax="47" xr10:uidLastSave="{00000000-0000-0000-0000-000000000000}"/>
  <bookViews>
    <workbookView xWindow="-120" yWindow="-120" windowWidth="38640" windowHeight="2136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Pol'!$A$1:$U$40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3" i="1" l="1"/>
  <c r="I52" i="1"/>
  <c r="I51" i="1"/>
  <c r="I50" i="1"/>
  <c r="I49" i="1"/>
  <c r="I48" i="1"/>
  <c r="I47" i="1"/>
  <c r="G39" i="1"/>
  <c r="F39" i="1"/>
  <c r="G30" i="12"/>
  <c r="AC30" i="12"/>
  <c r="AD30" i="12"/>
  <c r="F9" i="12"/>
  <c r="G9" i="12" s="1"/>
  <c r="I9" i="12"/>
  <c r="I8" i="12" s="1"/>
  <c r="K9" i="12"/>
  <c r="K8" i="12" s="1"/>
  <c r="O9" i="12"/>
  <c r="O8" i="12" s="1"/>
  <c r="Q9" i="12"/>
  <c r="Q8" i="12" s="1"/>
  <c r="U9" i="12"/>
  <c r="U8" i="12" s="1"/>
  <c r="F11" i="12"/>
  <c r="G11" i="12"/>
  <c r="M11" i="12" s="1"/>
  <c r="M10" i="12" s="1"/>
  <c r="I11" i="12"/>
  <c r="I10" i="12" s="1"/>
  <c r="K11" i="12"/>
  <c r="K10" i="12" s="1"/>
  <c r="O11" i="12"/>
  <c r="O10" i="12" s="1"/>
  <c r="Q11" i="12"/>
  <c r="Q10" i="12" s="1"/>
  <c r="U11" i="12"/>
  <c r="U10" i="12" s="1"/>
  <c r="F12" i="12"/>
  <c r="G12" i="12"/>
  <c r="M12" i="12" s="1"/>
  <c r="I12" i="12"/>
  <c r="K12" i="12"/>
  <c r="O12" i="12"/>
  <c r="Q12" i="12"/>
  <c r="U12" i="12"/>
  <c r="F13" i="12"/>
  <c r="G13" i="12"/>
  <c r="M13" i="12" s="1"/>
  <c r="I13" i="12"/>
  <c r="K13" i="12"/>
  <c r="O13" i="12"/>
  <c r="Q13" i="12"/>
  <c r="U13" i="12"/>
  <c r="F14" i="12"/>
  <c r="G14" i="12"/>
  <c r="M14" i="12" s="1"/>
  <c r="I14" i="12"/>
  <c r="K14" i="12"/>
  <c r="O14" i="12"/>
  <c r="Q14" i="12"/>
  <c r="U14" i="12"/>
  <c r="F16" i="12"/>
  <c r="G16" i="12" s="1"/>
  <c r="I16" i="12"/>
  <c r="I15" i="12" s="1"/>
  <c r="K16" i="12"/>
  <c r="K15" i="12" s="1"/>
  <c r="O16" i="12"/>
  <c r="O15" i="12" s="1"/>
  <c r="Q16" i="12"/>
  <c r="Q15" i="12" s="1"/>
  <c r="U16" i="12"/>
  <c r="U15" i="12" s="1"/>
  <c r="G17" i="12"/>
  <c r="F18" i="12"/>
  <c r="G18" i="12"/>
  <c r="M18" i="12" s="1"/>
  <c r="M17" i="12" s="1"/>
  <c r="I18" i="12"/>
  <c r="I17" i="12" s="1"/>
  <c r="K18" i="12"/>
  <c r="K17" i="12" s="1"/>
  <c r="O18" i="12"/>
  <c r="O17" i="12" s="1"/>
  <c r="Q18" i="12"/>
  <c r="Q17" i="12" s="1"/>
  <c r="U18" i="12"/>
  <c r="U17" i="12" s="1"/>
  <c r="G19" i="12"/>
  <c r="F20" i="12"/>
  <c r="G20" i="12"/>
  <c r="I20" i="12"/>
  <c r="I19" i="12" s="1"/>
  <c r="K20" i="12"/>
  <c r="K19" i="12" s="1"/>
  <c r="M20" i="12"/>
  <c r="M19" i="12" s="1"/>
  <c r="O20" i="12"/>
  <c r="O19" i="12" s="1"/>
  <c r="Q20" i="12"/>
  <c r="Q19" i="12" s="1"/>
  <c r="U20" i="12"/>
  <c r="U19" i="12" s="1"/>
  <c r="F21" i="12"/>
  <c r="G21" i="12"/>
  <c r="I21" i="12"/>
  <c r="K21" i="12"/>
  <c r="M21" i="12"/>
  <c r="O21" i="12"/>
  <c r="Q21" i="12"/>
  <c r="U21" i="12"/>
  <c r="F22" i="12"/>
  <c r="G22" i="12"/>
  <c r="I22" i="12"/>
  <c r="K22" i="12"/>
  <c r="M22" i="12"/>
  <c r="O22" i="12"/>
  <c r="Q22" i="12"/>
  <c r="U22" i="12"/>
  <c r="F23" i="12"/>
  <c r="G23" i="12"/>
  <c r="I23" i="12"/>
  <c r="K23" i="12"/>
  <c r="M23" i="12"/>
  <c r="O23" i="12"/>
  <c r="Q23" i="12"/>
  <c r="U23" i="12"/>
  <c r="G24" i="12"/>
  <c r="F25" i="12"/>
  <c r="G25" i="12"/>
  <c r="I25" i="12"/>
  <c r="I24" i="12" s="1"/>
  <c r="K25" i="12"/>
  <c r="K24" i="12" s="1"/>
  <c r="M25" i="12"/>
  <c r="M24" i="12" s="1"/>
  <c r="O25" i="12"/>
  <c r="O24" i="12" s="1"/>
  <c r="Q25" i="12"/>
  <c r="Q24" i="12" s="1"/>
  <c r="U25" i="12"/>
  <c r="U24" i="12" s="1"/>
  <c r="G26" i="12"/>
  <c r="F27" i="12"/>
  <c r="G27" i="12"/>
  <c r="I27" i="12"/>
  <c r="I26" i="12" s="1"/>
  <c r="K27" i="12"/>
  <c r="K26" i="12" s="1"/>
  <c r="M27" i="12"/>
  <c r="M26" i="12" s="1"/>
  <c r="O27" i="12"/>
  <c r="O26" i="12" s="1"/>
  <c r="Q27" i="12"/>
  <c r="Q26" i="12" s="1"/>
  <c r="U27" i="12"/>
  <c r="U26" i="12" s="1"/>
  <c r="F28" i="12"/>
  <c r="G28" i="12"/>
  <c r="I28" i="12"/>
  <c r="K28" i="12"/>
  <c r="M28" i="12"/>
  <c r="O28" i="12"/>
  <c r="Q28" i="12"/>
  <c r="U28" i="12"/>
  <c r="I20" i="1"/>
  <c r="I19" i="1"/>
  <c r="I18" i="1"/>
  <c r="I17" i="1"/>
  <c r="I16" i="1"/>
  <c r="G27" i="1"/>
  <c r="F40" i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I54" i="1" l="1"/>
  <c r="G28" i="1"/>
  <c r="G23" i="1"/>
  <c r="M16" i="12"/>
  <c r="M15" i="12" s="1"/>
  <c r="G15" i="12"/>
  <c r="G8" i="12"/>
  <c r="M9" i="12"/>
  <c r="M8" i="12" s="1"/>
  <c r="G10" i="12"/>
  <c r="I21" i="1"/>
  <c r="I39" i="1"/>
  <c r="I40" i="1" s="1"/>
  <c r="J39" i="1" s="1"/>
  <c r="J40" i="1" s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<sst xmlns="http://schemas.openxmlformats.org/spreadsheetml/2006/main" count="227" uniqueCount="138">
  <si>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</si>
  <si>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</si>
  <si>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</si>
  <si>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</si>
  <si>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</si>
  <si>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</si>
  <si>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</si>
  <si>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</si>
  <si>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</si>
  <si>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</si>
  <si>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</si>
  <si>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</si>
  <si>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</si>
  <si>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</si>
  <si>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</si>
  <si>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</si>
  <si>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</si>
  <si>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</si>
  <si>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</si>
  <si>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</si>
  <si>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</si>
  <si>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</si>
  <si>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</si>
  <si>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</si>
  <si>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</si>
  <si>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</si>
  <si>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</si>
  <si>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</si>
  <si>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</si>
  <si>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</si>
  <si>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</si>
  <si>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</si>
  <si>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</si>
  <si>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</si>
  <si>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</si>
  <si>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</si>
  <si>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</si>
  <si>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</si>
  <si>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</si>
  <si>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</si>
  <si>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</si>
  <si>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</si>
  <si>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</si>
  <si>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k.ú. Nejdek</t>
  </si>
  <si>
    <t>Rozpočet:</t>
  </si>
  <si>
    <t>Misto</t>
  </si>
  <si>
    <t>Oprava MK - Tisová u REHOSu</t>
  </si>
  <si>
    <t>Město Nejdek</t>
  </si>
  <si>
    <t>náměstí Karla IV. 239</t>
  </si>
  <si>
    <t>Nejdek</t>
  </si>
  <si>
    <t>36221</t>
  </si>
  <si>
    <t>00254801</t>
  </si>
  <si>
    <t>CZ00254801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</si>
  <si>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</si>
  <si>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</si>
  <si>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</si>
  <si>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</si>
  <si>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</si>
  <si>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</si>
  <si>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</si>
  <si>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</si>
  <si>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</si>
  <si>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8</t>
  </si>
  <si>
    <t>Trubní vedení</t>
  </si>
  <si>
    <t>91</t>
  </si>
  <si>
    <t>Doplňující práce na komunikaci</t>
  </si>
  <si>
    <t>97</t>
  </si>
  <si>
    <t>Vodorovná doprava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</si>
  <si>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</si>
  <si>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</si>
  <si>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</si>
  <si>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</si>
  <si>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</si>
  <si>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</si>
  <si>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</si>
  <si>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</si>
  <si>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</si>
  <si>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</si>
  <si>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</si>
  <si>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</si>
  <si>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</si>
  <si>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</si>
  <si>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</si>
  <si>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</si>
  <si>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</si>
  <si>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</si>
  <si>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</si>
  <si>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</si>
  <si>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</si>
  <si>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</si>
  <si>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</si>
  <si>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</si>
  <si>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</si>
  <si>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</si>
  <si>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</si>
  <si>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</si>
  <si>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</si>
  <si>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</si>
  <si>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</si>
  <si>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113151214R00</t>
  </si>
  <si>
    <t>Fréz.živič.krytu nad 500 m2, bez překážek, tl.5 cm</t>
  </si>
  <si>
    <t>m2</t>
  </si>
  <si>
    <t>POL1_0</t>
  </si>
  <si>
    <t>566904111R00</t>
  </si>
  <si>
    <t>Vyspravení podkladu po překopech kam.obal.asfaltem</t>
  </si>
  <si>
    <t>t</t>
  </si>
  <si>
    <t>573231125R00</t>
  </si>
  <si>
    <t>Postřik spojovací z KAE, množství zbytkového asfaltu 0,5 kg/m2</t>
  </si>
  <si>
    <t>577141112R00</t>
  </si>
  <si>
    <t>Beton asfalt. ACO 11+ do 3 m, tl.5 cm</t>
  </si>
  <si>
    <t>599142111R00</t>
  </si>
  <si>
    <t>Úprava zálivky dil.spár hloubky do 4 cm š. do 4 cm</t>
  </si>
  <si>
    <t>m</t>
  </si>
  <si>
    <t>899331111R00</t>
  </si>
  <si>
    <t>Výšková úprava vstupu do 20 cm, zvýšení poklopu</t>
  </si>
  <si>
    <t>kus</t>
  </si>
  <si>
    <t>919735113R00</t>
  </si>
  <si>
    <t>Řezání stávajícího živičného krytu tl. 10 - 15 cm</t>
  </si>
  <si>
    <t>979083117R00</t>
  </si>
  <si>
    <t>Vodorovné přemístění suti na skládku do 6000 m</t>
  </si>
  <si>
    <t>979083191R00</t>
  </si>
  <si>
    <t>Příplatek za dalších započatých 1000 m nad 6000 m</t>
  </si>
  <si>
    <t>979093111R00</t>
  </si>
  <si>
    <t>Uložení suti na skládku bez zhutnění</t>
  </si>
  <si>
    <t>979990112R00</t>
  </si>
  <si>
    <t>Poplatek za uložení suti - obal. kamenivo, asfalt, skupina odpadu 170302</t>
  </si>
  <si>
    <t>998225311R00</t>
  </si>
  <si>
    <t>Přesun hmot, oprava komunikací, kryt živič. a bet.</t>
  </si>
  <si>
    <t>005241020R</t>
  </si>
  <si>
    <t xml:space="preserve">Geodetické zaměření skutečného provedení  </t>
  </si>
  <si>
    <t>Soubor</t>
  </si>
  <si>
    <t>005211030R</t>
  </si>
  <si>
    <t xml:space="preserve">Dočasná dopravní opatření 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</si>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</sst>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opLeftCell="B27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 t="s">
        <v>47</v>
      </c>
      <c r="E5" s="25"/>
      <c r="F5" s="25"/>
      <c r="G5" s="25"/>
      <c r="H5" s="27" t="s">
        <v>33</v>
      </c>
      <c r="I5" s="121" t="s">
        <v>51</v>
      </c>
      <c r="J5" s="11"/>
    </row>
    <row r="6" spans="1:15" ht="15.75" customHeight="1" x14ac:dyDescent="0.2">
      <c r="A6" s="4"/>
      <c r="B6" s="39"/>
      <c r="C6" s="25"/>
      <c r="D6" s="121" t="s">
        <v>48</v>
      </c>
      <c r="E6" s="25"/>
      <c r="F6" s="25"/>
      <c r="G6" s="25"/>
      <c r="H6" s="27" t="s">
        <v>34</v>
      </c>
      <c r="I6" s="121" t="s">
        <v>52</v>
      </c>
      <c r="J6" s="11"/>
    </row>
    <row r="7" spans="1:15" ht="15.75" customHeight="1" x14ac:dyDescent="0.2">
      <c r="A7" s="4"/>
      <c r="B7" s="40"/>
      <c r="C7" s="122" t="s">
        <v>50</v>
      </c>
      <c r="D7" s="104" t="s">
        <v>49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/>
      <c r="E11" s="123"/>
      <c r="F11" s="123"/>
      <c r="G11" s="123"/>
      <c r="H11" s="27" t="s">
        <v>33</v>
      </c>
      <c r="I11" s="127"/>
      <c r="J11" s="11"/>
    </row>
    <row r="12" spans="1:15" ht="15.75" customHeight="1" x14ac:dyDescent="0.2">
      <c r="A12" s="4"/>
      <c r="B12" s="39"/>
      <c r="C12" s="25"/>
      <c r="D12" s="124"/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">
      <c r="A13" s="4"/>
      <c r="B13" s="40"/>
      <c r="C13" s="126"/>
      <c r="D13" s="125"/>
      <c r="E13" s="125"/>
      <c r="F13" s="125"/>
      <c r="G13" s="12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f>SUMIF(F47:F53,A16,I47:I53)+SUMIF(F47:F53,"PSU",I47:I53)</f>
        <v>0</v>
      </c>
      <c r="J16" s="82"/>
    </row>
    <row r="17" spans="1:10" ht="23.25" customHeight="1" x14ac:dyDescent="0.2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f>SUMIF(F47:F53,A17,I47:I53)</f>
        <v>0</v>
      </c>
      <c r="J17" s="82"/>
    </row>
    <row r="18" spans="1:10" ht="23.25" customHeight="1" x14ac:dyDescent="0.2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f>SUMIF(F47:F53,A18,I47:I53)</f>
        <v>0</v>
      </c>
      <c r="J18" s="82"/>
    </row>
    <row r="19" spans="1:10" ht="23.25" customHeight="1" x14ac:dyDescent="0.2">
      <c r="A19" s="192" t="s">
        <v>70</v>
      </c>
      <c r="B19" s="193" t="s">
        <v>26</v>
      </c>
      <c r="C19" s="56"/>
      <c r="D19" s="57"/>
      <c r="E19" s="80"/>
      <c r="F19" s="81"/>
      <c r="G19" s="80"/>
      <c r="H19" s="81"/>
      <c r="I19" s="80">
        <f>SUMIF(F47:F53,A19,I47:I53)</f>
        <v>0</v>
      </c>
      <c r="J19" s="82"/>
    </row>
    <row r="20" spans="1:10" ht="23.25" customHeight="1" x14ac:dyDescent="0.2">
      <c r="A20" s="192" t="s">
        <v>71</v>
      </c>
      <c r="B20" s="193" t="s">
        <v>27</v>
      </c>
      <c r="C20" s="56"/>
      <c r="D20" s="57"/>
      <c r="E20" s="80"/>
      <c r="F20" s="81"/>
      <c r="G20" s="80"/>
      <c r="H20" s="81"/>
      <c r="I20" s="80">
        <f>SUMIF(F47:F53,A20,I47:I53)</f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45081</v>
      </c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">
      <c r="A39" s="130">
        <v>1</v>
      </c>
      <c r="B39" s="136" t="s">
        <v>53</v>
      </c>
      <c r="C39" s="137" t="s">
        <v>46</v>
      </c>
      <c r="D39" s="138"/>
      <c r="E39" s="138"/>
      <c r="F39" s="146">
        <f>'Rozpočet Pol'!AC30</f>
        <v>0</v>
      </c>
      <c r="G39" s="147">
        <f>'Rozpočet Pol'!AD30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10" ht="25.5" hidden="1" customHeight="1" x14ac:dyDescent="0.2">
      <c r="A40" s="130"/>
      <c r="B40" s="140" t="s">
        <v>54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75" x14ac:dyDescent="0.25">
      <c r="B44" s="160" t="s">
        <v>56</v>
      </c>
    </row>
    <row r="46" spans="1:10" ht="25.5" customHeight="1" x14ac:dyDescent="0.2">
      <c r="A46" s="161"/>
      <c r="B46" s="167" t="s">
        <v>16</v>
      </c>
      <c r="C46" s="167" t="s">
        <v>5</v>
      </c>
      <c r="D46" s="168"/>
      <c r="E46" s="168"/>
      <c r="F46" s="171" t="s">
        <v>57</v>
      </c>
      <c r="G46" s="171"/>
      <c r="H46" s="171"/>
      <c r="I46" s="172" t="s">
        <v>28</v>
      </c>
      <c r="J46" s="172"/>
    </row>
    <row r="47" spans="1:10" ht="25.5" customHeight="1" x14ac:dyDescent="0.2">
      <c r="A47" s="162"/>
      <c r="B47" s="173" t="s">
        <v>58</v>
      </c>
      <c r="C47" s="174" t="s">
        <v>59</v>
      </c>
      <c r="D47" s="175"/>
      <c r="E47" s="175"/>
      <c r="F47" s="179" t="s">
        <v>23</v>
      </c>
      <c r="G47" s="180"/>
      <c r="H47" s="180"/>
      <c r="I47" s="181">
        <f>'Rozpočet Pol'!G8</f>
        <v>0</v>
      </c>
      <c r="J47" s="181"/>
    </row>
    <row r="48" spans="1:10" ht="25.5" customHeight="1" x14ac:dyDescent="0.2">
      <c r="A48" s="162"/>
      <c r="B48" s="165" t="s">
        <v>60</v>
      </c>
      <c r="C48" s="164" t="s">
        <v>61</v>
      </c>
      <c r="D48" s="166"/>
      <c r="E48" s="166"/>
      <c r="F48" s="182" t="s">
        <v>23</v>
      </c>
      <c r="G48" s="183"/>
      <c r="H48" s="183"/>
      <c r="I48" s="184">
        <f>'Rozpočet Pol'!G10</f>
        <v>0</v>
      </c>
      <c r="J48" s="184"/>
    </row>
    <row r="49" spans="1:10" ht="25.5" customHeight="1" x14ac:dyDescent="0.2">
      <c r="A49" s="162"/>
      <c r="B49" s="165" t="s">
        <v>62</v>
      </c>
      <c r="C49" s="164" t="s">
        <v>63</v>
      </c>
      <c r="D49" s="166"/>
      <c r="E49" s="166"/>
      <c r="F49" s="182" t="s">
        <v>23</v>
      </c>
      <c r="G49" s="183"/>
      <c r="H49" s="183"/>
      <c r="I49" s="184">
        <f>'Rozpočet Pol'!G15</f>
        <v>0</v>
      </c>
      <c r="J49" s="184"/>
    </row>
    <row r="50" spans="1:10" ht="25.5" customHeight="1" x14ac:dyDescent="0.2">
      <c r="A50" s="162"/>
      <c r="B50" s="165" t="s">
        <v>64</v>
      </c>
      <c r="C50" s="164" t="s">
        <v>65</v>
      </c>
      <c r="D50" s="166"/>
      <c r="E50" s="166"/>
      <c r="F50" s="182" t="s">
        <v>23</v>
      </c>
      <c r="G50" s="183"/>
      <c r="H50" s="183"/>
      <c r="I50" s="184">
        <f>'Rozpočet Pol'!G17</f>
        <v>0</v>
      </c>
      <c r="J50" s="184"/>
    </row>
    <row r="51" spans="1:10" ht="25.5" customHeight="1" x14ac:dyDescent="0.2">
      <c r="A51" s="162"/>
      <c r="B51" s="165" t="s">
        <v>66</v>
      </c>
      <c r="C51" s="164" t="s">
        <v>67</v>
      </c>
      <c r="D51" s="166"/>
      <c r="E51" s="166"/>
      <c r="F51" s="182" t="s">
        <v>23</v>
      </c>
      <c r="G51" s="183"/>
      <c r="H51" s="183"/>
      <c r="I51" s="184">
        <f>'Rozpočet Pol'!G19</f>
        <v>0</v>
      </c>
      <c r="J51" s="184"/>
    </row>
    <row r="52" spans="1:10" ht="25.5" customHeight="1" x14ac:dyDescent="0.2">
      <c r="A52" s="162"/>
      <c r="B52" s="165" t="s">
        <v>68</v>
      </c>
      <c r="C52" s="164" t="s">
        <v>69</v>
      </c>
      <c r="D52" s="166"/>
      <c r="E52" s="166"/>
      <c r="F52" s="182" t="s">
        <v>23</v>
      </c>
      <c r="G52" s="183"/>
      <c r="H52" s="183"/>
      <c r="I52" s="184">
        <f>'Rozpočet Pol'!G24</f>
        <v>0</v>
      </c>
      <c r="J52" s="184"/>
    </row>
    <row r="53" spans="1:10" ht="25.5" customHeight="1" x14ac:dyDescent="0.2">
      <c r="A53" s="162"/>
      <c r="B53" s="176" t="s">
        <v>70</v>
      </c>
      <c r="C53" s="177" t="s">
        <v>26</v>
      </c>
      <c r="D53" s="178"/>
      <c r="E53" s="178"/>
      <c r="F53" s="185" t="s">
        <v>70</v>
      </c>
      <c r="G53" s="186"/>
      <c r="H53" s="186"/>
      <c r="I53" s="187">
        <f>'Rozpočet Pol'!G26</f>
        <v>0</v>
      </c>
      <c r="J53" s="187"/>
    </row>
    <row r="54" spans="1:10" ht="25.5" customHeight="1" x14ac:dyDescent="0.2">
      <c r="A54" s="163"/>
      <c r="B54" s="169" t="s">
        <v>1</v>
      </c>
      <c r="C54" s="169"/>
      <c r="D54" s="170"/>
      <c r="E54" s="170"/>
      <c r="F54" s="188"/>
      <c r="G54" s="189"/>
      <c r="H54" s="189"/>
      <c r="I54" s="190">
        <f>SUM(I47:I53)</f>
        <v>0</v>
      </c>
      <c r="J54" s="190"/>
    </row>
    <row r="55" spans="1:10" x14ac:dyDescent="0.2">
      <c r="F55" s="191"/>
      <c r="G55" s="129"/>
      <c r="H55" s="191"/>
      <c r="I55" s="129"/>
      <c r="J55" s="129"/>
    </row>
    <row r="56" spans="1:10" x14ac:dyDescent="0.2">
      <c r="F56" s="191"/>
      <c r="G56" s="129"/>
      <c r="H56" s="191"/>
      <c r="I56" s="129"/>
      <c r="J56" s="129"/>
    </row>
    <row r="57" spans="1:10" x14ac:dyDescent="0.2">
      <c r="F57" s="191"/>
      <c r="G57" s="129"/>
      <c r="H57" s="191"/>
      <c r="I57" s="129"/>
      <c r="J57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I54:J54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0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194" t="s">
        <v>6</v>
      </c>
      <c r="B1" s="194"/>
      <c r="C1" s="194"/>
      <c r="D1" s="194"/>
      <c r="E1" s="194"/>
      <c r="F1" s="194"/>
      <c r="G1" s="194"/>
      <c r="AE1" t="s">
        <v>73</v>
      </c>
    </row>
    <row r="2" spans="1:60" ht="24.95" customHeight="1" x14ac:dyDescent="0.2">
      <c r="A2" s="201" t="s">
        <v>72</v>
      </c>
      <c r="B2" s="195"/>
      <c r="C2" s="196" t="s">
        <v>46</v>
      </c>
      <c r="D2" s="197"/>
      <c r="E2" s="197"/>
      <c r="F2" s="197"/>
      <c r="G2" s="203"/>
      <c r="AE2" t="s">
        <v>74</v>
      </c>
    </row>
    <row r="3" spans="1:60" ht="24.95" customHeight="1" x14ac:dyDescent="0.2">
      <c r="A3" s="202" t="s">
        <v>7</v>
      </c>
      <c r="B3" s="200"/>
      <c r="C3" s="198" t="s">
        <v>43</v>
      </c>
      <c r="D3" s="199"/>
      <c r="E3" s="199"/>
      <c r="F3" s="199"/>
      <c r="G3" s="204"/>
      <c r="AE3" t="s">
        <v>75</v>
      </c>
    </row>
    <row r="4" spans="1:60" ht="24.95" hidden="1" customHeight="1" x14ac:dyDescent="0.2">
      <c r="A4" s="202" t="s">
        <v>8</v>
      </c>
      <c r="B4" s="200"/>
      <c r="C4" s="198"/>
      <c r="D4" s="199"/>
      <c r="E4" s="199"/>
      <c r="F4" s="199"/>
      <c r="G4" s="204"/>
      <c r="AE4" t="s">
        <v>76</v>
      </c>
    </row>
    <row r="5" spans="1:60" hidden="1" x14ac:dyDescent="0.2">
      <c r="A5" s="205" t="s">
        <v>77</v>
      </c>
      <c r="B5" s="206"/>
      <c r="C5" s="207"/>
      <c r="D5" s="208"/>
      <c r="E5" s="208"/>
      <c r="F5" s="208"/>
      <c r="G5" s="209"/>
      <c r="AE5" t="s">
        <v>78</v>
      </c>
    </row>
    <row r="7" spans="1:60" ht="38.25" x14ac:dyDescent="0.2">
      <c r="A7" s="214" t="s">
        <v>79</v>
      </c>
      <c r="B7" s="215" t="s">
        <v>80</v>
      </c>
      <c r="C7" s="215" t="s">
        <v>81</v>
      </c>
      <c r="D7" s="214" t="s">
        <v>82</v>
      </c>
      <c r="E7" s="214" t="s">
        <v>83</v>
      </c>
      <c r="F7" s="210" t="s">
        <v>84</v>
      </c>
      <c r="G7" s="231" t="s">
        <v>28</v>
      </c>
      <c r="H7" s="232" t="s">
        <v>29</v>
      </c>
      <c r="I7" s="232" t="s">
        <v>85</v>
      </c>
      <c r="J7" s="232" t="s">
        <v>30</v>
      </c>
      <c r="K7" s="232" t="s">
        <v>86</v>
      </c>
      <c r="L7" s="232" t="s">
        <v>87</v>
      </c>
      <c r="M7" s="232" t="s">
        <v>88</v>
      </c>
      <c r="N7" s="232" t="s">
        <v>89</v>
      </c>
      <c r="O7" s="232" t="s">
        <v>90</v>
      </c>
      <c r="P7" s="232" t="s">
        <v>91</v>
      </c>
      <c r="Q7" s="232" t="s">
        <v>92</v>
      </c>
      <c r="R7" s="232" t="s">
        <v>93</v>
      </c>
      <c r="S7" s="232" t="s">
        <v>94</v>
      </c>
      <c r="T7" s="232" t="s">
        <v>95</v>
      </c>
      <c r="U7" s="217" t="s">
        <v>96</v>
      </c>
    </row>
    <row r="8" spans="1:60" x14ac:dyDescent="0.2">
      <c r="A8" s="233" t="s">
        <v>97</v>
      </c>
      <c r="B8" s="234" t="s">
        <v>58</v>
      </c>
      <c r="C8" s="235" t="s">
        <v>59</v>
      </c>
      <c r="D8" s="236"/>
      <c r="E8" s="237"/>
      <c r="F8" s="238"/>
      <c r="G8" s="238">
        <f>SUMIF(AE9:AE9,"&lt;&gt;NOR",G9:G9)</f>
        <v>0</v>
      </c>
      <c r="H8" s="238"/>
      <c r="I8" s="238">
        <f>SUM(I9:I9)</f>
        <v>0</v>
      </c>
      <c r="J8" s="238"/>
      <c r="K8" s="238">
        <f>SUM(K9:K9)</f>
        <v>0</v>
      </c>
      <c r="L8" s="238"/>
      <c r="M8" s="238">
        <f>SUM(M9:M9)</f>
        <v>0</v>
      </c>
      <c r="N8" s="216"/>
      <c r="O8" s="216">
        <f>SUM(O9:O9)</f>
        <v>0</v>
      </c>
      <c r="P8" s="216"/>
      <c r="Q8" s="216">
        <f>SUM(Q9:Q9)</f>
        <v>106.48</v>
      </c>
      <c r="R8" s="216"/>
      <c r="S8" s="216"/>
      <c r="T8" s="233"/>
      <c r="U8" s="216">
        <f>SUM(U9:U9)</f>
        <v>30.1</v>
      </c>
      <c r="AE8" t="s">
        <v>98</v>
      </c>
    </row>
    <row r="9" spans="1:60" outlineLevel="1" x14ac:dyDescent="0.2">
      <c r="A9" s="212">
        <v>1</v>
      </c>
      <c r="B9" s="218" t="s">
        <v>99</v>
      </c>
      <c r="C9" s="261" t="s">
        <v>100</v>
      </c>
      <c r="D9" s="220" t="s">
        <v>101</v>
      </c>
      <c r="E9" s="226">
        <v>968</v>
      </c>
      <c r="F9" s="228">
        <f>H9+J9</f>
        <v>0</v>
      </c>
      <c r="G9" s="229">
        <f>ROUND(E9*F9,2)</f>
        <v>0</v>
      </c>
      <c r="H9" s="229"/>
      <c r="I9" s="229">
        <f>ROUND(E9*H9,2)</f>
        <v>0</v>
      </c>
      <c r="J9" s="229"/>
      <c r="K9" s="229">
        <f>ROUND(E9*J9,2)</f>
        <v>0</v>
      </c>
      <c r="L9" s="229">
        <v>21</v>
      </c>
      <c r="M9" s="229">
        <f>G9*(1+L9/100)</f>
        <v>0</v>
      </c>
      <c r="N9" s="221">
        <v>0</v>
      </c>
      <c r="O9" s="221">
        <f>ROUND(E9*N9,5)</f>
        <v>0</v>
      </c>
      <c r="P9" s="221">
        <v>0.11</v>
      </c>
      <c r="Q9" s="221">
        <f>ROUND(E9*P9,5)</f>
        <v>106.48</v>
      </c>
      <c r="R9" s="221"/>
      <c r="S9" s="221"/>
      <c r="T9" s="222">
        <v>3.1099999999999999E-2</v>
      </c>
      <c r="U9" s="221">
        <f>ROUND(E9*T9,2)</f>
        <v>30.1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102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x14ac:dyDescent="0.2">
      <c r="A10" s="213" t="s">
        <v>97</v>
      </c>
      <c r="B10" s="219" t="s">
        <v>60</v>
      </c>
      <c r="C10" s="262" t="s">
        <v>61</v>
      </c>
      <c r="D10" s="223"/>
      <c r="E10" s="227"/>
      <c r="F10" s="230"/>
      <c r="G10" s="230">
        <f>SUMIF(AE11:AE14,"&lt;&gt;NOR",G11:G14)</f>
        <v>0</v>
      </c>
      <c r="H10" s="230"/>
      <c r="I10" s="230">
        <f>SUM(I11:I14)</f>
        <v>0</v>
      </c>
      <c r="J10" s="230"/>
      <c r="K10" s="230">
        <f>SUM(K11:K14)</f>
        <v>0</v>
      </c>
      <c r="L10" s="230"/>
      <c r="M10" s="230">
        <f>SUM(M11:M14)</f>
        <v>0</v>
      </c>
      <c r="N10" s="224"/>
      <c r="O10" s="224">
        <f>SUM(O11:O14)</f>
        <v>143.58856</v>
      </c>
      <c r="P10" s="224"/>
      <c r="Q10" s="224">
        <f>SUM(Q11:Q14)</f>
        <v>0</v>
      </c>
      <c r="R10" s="224"/>
      <c r="S10" s="224"/>
      <c r="T10" s="225"/>
      <c r="U10" s="224">
        <f>SUM(U11:U14)</f>
        <v>81.290000000000006</v>
      </c>
      <c r="AE10" t="s">
        <v>98</v>
      </c>
    </row>
    <row r="11" spans="1:60" ht="22.5" outlineLevel="1" x14ac:dyDescent="0.2">
      <c r="A11" s="212">
        <v>2</v>
      </c>
      <c r="B11" s="218" t="s">
        <v>103</v>
      </c>
      <c r="C11" s="261" t="s">
        <v>104</v>
      </c>
      <c r="D11" s="220" t="s">
        <v>105</v>
      </c>
      <c r="E11" s="226">
        <v>17.55</v>
      </c>
      <c r="F11" s="228">
        <f>H11+J11</f>
        <v>0</v>
      </c>
      <c r="G11" s="229">
        <f>ROUND(E11*F11,2)</f>
        <v>0</v>
      </c>
      <c r="H11" s="229"/>
      <c r="I11" s="229">
        <f>ROUND(E11*H11,2)</f>
        <v>0</v>
      </c>
      <c r="J11" s="229"/>
      <c r="K11" s="229">
        <f>ROUND(E11*J11,2)</f>
        <v>0</v>
      </c>
      <c r="L11" s="229">
        <v>21</v>
      </c>
      <c r="M11" s="229">
        <f>G11*(1+L11/100)</f>
        <v>0</v>
      </c>
      <c r="N11" s="221">
        <v>1</v>
      </c>
      <c r="O11" s="221">
        <f>ROUND(E11*N11,5)</f>
        <v>17.55</v>
      </c>
      <c r="P11" s="221">
        <v>0</v>
      </c>
      <c r="Q11" s="221">
        <f>ROUND(E11*P11,5)</f>
        <v>0</v>
      </c>
      <c r="R11" s="221"/>
      <c r="S11" s="221"/>
      <c r="T11" s="222">
        <v>0.40600000000000003</v>
      </c>
      <c r="U11" s="221">
        <f>ROUND(E11*T11,2)</f>
        <v>7.13</v>
      </c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102</v>
      </c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ht="22.5" outlineLevel="1" x14ac:dyDescent="0.2">
      <c r="A12" s="212">
        <v>3</v>
      </c>
      <c r="B12" s="218" t="s">
        <v>106</v>
      </c>
      <c r="C12" s="261" t="s">
        <v>107</v>
      </c>
      <c r="D12" s="220" t="s">
        <v>101</v>
      </c>
      <c r="E12" s="226">
        <v>968</v>
      </c>
      <c r="F12" s="228">
        <f>H12+J12</f>
        <v>0</v>
      </c>
      <c r="G12" s="229">
        <f>ROUND(E12*F12,2)</f>
        <v>0</v>
      </c>
      <c r="H12" s="229"/>
      <c r="I12" s="229">
        <f>ROUND(E12*H12,2)</f>
        <v>0</v>
      </c>
      <c r="J12" s="229"/>
      <c r="K12" s="229">
        <f>ROUND(E12*J12,2)</f>
        <v>0</v>
      </c>
      <c r="L12" s="229">
        <v>21</v>
      </c>
      <c r="M12" s="229">
        <f>G12*(1+L12/100)</f>
        <v>0</v>
      </c>
      <c r="N12" s="221">
        <v>5.0000000000000001E-4</v>
      </c>
      <c r="O12" s="221">
        <f>ROUND(E12*N12,5)</f>
        <v>0.48399999999999999</v>
      </c>
      <c r="P12" s="221">
        <v>0</v>
      </c>
      <c r="Q12" s="221">
        <f>ROUND(E12*P12,5)</f>
        <v>0</v>
      </c>
      <c r="R12" s="221"/>
      <c r="S12" s="221"/>
      <c r="T12" s="222">
        <v>2E-3</v>
      </c>
      <c r="U12" s="221">
        <f>ROUND(E12*T12,2)</f>
        <v>1.94</v>
      </c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102</v>
      </c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12">
        <v>4</v>
      </c>
      <c r="B13" s="218" t="s">
        <v>108</v>
      </c>
      <c r="C13" s="261" t="s">
        <v>109</v>
      </c>
      <c r="D13" s="220" t="s">
        <v>101</v>
      </c>
      <c r="E13" s="226">
        <v>968</v>
      </c>
      <c r="F13" s="228">
        <f>H13+J13</f>
        <v>0</v>
      </c>
      <c r="G13" s="229">
        <f>ROUND(E13*F13,2)</f>
        <v>0</v>
      </c>
      <c r="H13" s="229"/>
      <c r="I13" s="229">
        <f>ROUND(E13*H13,2)</f>
        <v>0</v>
      </c>
      <c r="J13" s="229"/>
      <c r="K13" s="229">
        <f>ROUND(E13*J13,2)</f>
        <v>0</v>
      </c>
      <c r="L13" s="229">
        <v>21</v>
      </c>
      <c r="M13" s="229">
        <f>G13*(1+L13/100)</f>
        <v>0</v>
      </c>
      <c r="N13" s="221">
        <v>0.12966</v>
      </c>
      <c r="O13" s="221">
        <f>ROUND(E13*N13,5)</f>
        <v>125.51088</v>
      </c>
      <c r="P13" s="221">
        <v>0</v>
      </c>
      <c r="Q13" s="221">
        <f>ROUND(E13*P13,5)</f>
        <v>0</v>
      </c>
      <c r="R13" s="221"/>
      <c r="S13" s="221"/>
      <c r="T13" s="222">
        <v>7.1999999999999995E-2</v>
      </c>
      <c r="U13" s="221">
        <f>ROUND(E13*T13,2)</f>
        <v>69.7</v>
      </c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102</v>
      </c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12">
        <v>5</v>
      </c>
      <c r="B14" s="218" t="s">
        <v>110</v>
      </c>
      <c r="C14" s="261" t="s">
        <v>111</v>
      </c>
      <c r="D14" s="220" t="s">
        <v>112</v>
      </c>
      <c r="E14" s="226">
        <v>19.5</v>
      </c>
      <c r="F14" s="228">
        <f>H14+J14</f>
        <v>0</v>
      </c>
      <c r="G14" s="229">
        <f>ROUND(E14*F14,2)</f>
        <v>0</v>
      </c>
      <c r="H14" s="229"/>
      <c r="I14" s="229">
        <f>ROUND(E14*H14,2)</f>
        <v>0</v>
      </c>
      <c r="J14" s="229"/>
      <c r="K14" s="229">
        <f>ROUND(E14*J14,2)</f>
        <v>0</v>
      </c>
      <c r="L14" s="229">
        <v>21</v>
      </c>
      <c r="M14" s="229">
        <f>G14*(1+L14/100)</f>
        <v>0</v>
      </c>
      <c r="N14" s="221">
        <v>2.2399999999999998E-3</v>
      </c>
      <c r="O14" s="221">
        <f>ROUND(E14*N14,5)</f>
        <v>4.3679999999999997E-2</v>
      </c>
      <c r="P14" s="221">
        <v>0</v>
      </c>
      <c r="Q14" s="221">
        <f>ROUND(E14*P14,5)</f>
        <v>0</v>
      </c>
      <c r="R14" s="221"/>
      <c r="S14" s="221"/>
      <c r="T14" s="222">
        <v>0.129</v>
      </c>
      <c r="U14" s="221">
        <f>ROUND(E14*T14,2)</f>
        <v>2.52</v>
      </c>
      <c r="V14" s="211"/>
      <c r="W14" s="211"/>
      <c r="X14" s="211"/>
      <c r="Y14" s="211"/>
      <c r="Z14" s="211"/>
      <c r="AA14" s="211"/>
      <c r="AB14" s="211"/>
      <c r="AC14" s="211"/>
      <c r="AD14" s="211"/>
      <c r="AE14" s="211" t="s">
        <v>102</v>
      </c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x14ac:dyDescent="0.2">
      <c r="A15" s="213" t="s">
        <v>97</v>
      </c>
      <c r="B15" s="219" t="s">
        <v>62</v>
      </c>
      <c r="C15" s="262" t="s">
        <v>63</v>
      </c>
      <c r="D15" s="223"/>
      <c r="E15" s="227"/>
      <c r="F15" s="230"/>
      <c r="G15" s="230">
        <f>SUMIF(AE16:AE16,"&lt;&gt;NOR",G16:G16)</f>
        <v>0</v>
      </c>
      <c r="H15" s="230"/>
      <c r="I15" s="230">
        <f>SUM(I16:I16)</f>
        <v>0</v>
      </c>
      <c r="J15" s="230"/>
      <c r="K15" s="230">
        <f>SUM(K16:K16)</f>
        <v>0</v>
      </c>
      <c r="L15" s="230"/>
      <c r="M15" s="230">
        <f>SUM(M16:M16)</f>
        <v>0</v>
      </c>
      <c r="N15" s="224"/>
      <c r="O15" s="224">
        <f>SUM(O16:O16)</f>
        <v>0.86187999999999998</v>
      </c>
      <c r="P15" s="224"/>
      <c r="Q15" s="224">
        <f>SUM(Q16:Q16)</f>
        <v>0</v>
      </c>
      <c r="R15" s="224"/>
      <c r="S15" s="224"/>
      <c r="T15" s="225"/>
      <c r="U15" s="224">
        <f>SUM(U16:U16)</f>
        <v>7.63</v>
      </c>
      <c r="AE15" t="s">
        <v>98</v>
      </c>
    </row>
    <row r="16" spans="1:60" outlineLevel="1" x14ac:dyDescent="0.2">
      <c r="A16" s="212">
        <v>6</v>
      </c>
      <c r="B16" s="218" t="s">
        <v>113</v>
      </c>
      <c r="C16" s="261" t="s">
        <v>114</v>
      </c>
      <c r="D16" s="220" t="s">
        <v>115</v>
      </c>
      <c r="E16" s="226">
        <v>2</v>
      </c>
      <c r="F16" s="228">
        <f>H16+J16</f>
        <v>0</v>
      </c>
      <c r="G16" s="229">
        <f>ROUND(E16*F16,2)</f>
        <v>0</v>
      </c>
      <c r="H16" s="229"/>
      <c r="I16" s="229">
        <f>ROUND(E16*H16,2)</f>
        <v>0</v>
      </c>
      <c r="J16" s="229"/>
      <c r="K16" s="229">
        <f>ROUND(E16*J16,2)</f>
        <v>0</v>
      </c>
      <c r="L16" s="229">
        <v>21</v>
      </c>
      <c r="M16" s="229">
        <f>G16*(1+L16/100)</f>
        <v>0</v>
      </c>
      <c r="N16" s="221">
        <v>0.43093999999999999</v>
      </c>
      <c r="O16" s="221">
        <f>ROUND(E16*N16,5)</f>
        <v>0.86187999999999998</v>
      </c>
      <c r="P16" s="221">
        <v>0</v>
      </c>
      <c r="Q16" s="221">
        <f>ROUND(E16*P16,5)</f>
        <v>0</v>
      </c>
      <c r="R16" s="221"/>
      <c r="S16" s="221"/>
      <c r="T16" s="222">
        <v>3.8170000000000002</v>
      </c>
      <c r="U16" s="221">
        <f>ROUND(E16*T16,2)</f>
        <v>7.63</v>
      </c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102</v>
      </c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x14ac:dyDescent="0.2">
      <c r="A17" s="213" t="s">
        <v>97</v>
      </c>
      <c r="B17" s="219" t="s">
        <v>64</v>
      </c>
      <c r="C17" s="262" t="s">
        <v>65</v>
      </c>
      <c r="D17" s="223"/>
      <c r="E17" s="227"/>
      <c r="F17" s="230"/>
      <c r="G17" s="230">
        <f>SUMIF(AE18:AE18,"&lt;&gt;NOR",G18:G18)</f>
        <v>0</v>
      </c>
      <c r="H17" s="230"/>
      <c r="I17" s="230">
        <f>SUM(I18:I18)</f>
        <v>0</v>
      </c>
      <c r="J17" s="230"/>
      <c r="K17" s="230">
        <f>SUM(K18:K18)</f>
        <v>0</v>
      </c>
      <c r="L17" s="230"/>
      <c r="M17" s="230">
        <f>SUM(M18:M18)</f>
        <v>0</v>
      </c>
      <c r="N17" s="224"/>
      <c r="O17" s="224">
        <f>SUM(O18:O18)</f>
        <v>0</v>
      </c>
      <c r="P17" s="224"/>
      <c r="Q17" s="224">
        <f>SUM(Q18:Q18)</f>
        <v>0</v>
      </c>
      <c r="R17" s="224"/>
      <c r="S17" s="224"/>
      <c r="T17" s="225"/>
      <c r="U17" s="224">
        <f>SUM(U18:U18)</f>
        <v>1.07</v>
      </c>
      <c r="AE17" t="s">
        <v>98</v>
      </c>
    </row>
    <row r="18" spans="1:60" outlineLevel="1" x14ac:dyDescent="0.2">
      <c r="A18" s="212">
        <v>7</v>
      </c>
      <c r="B18" s="218" t="s">
        <v>116</v>
      </c>
      <c r="C18" s="261" t="s">
        <v>117</v>
      </c>
      <c r="D18" s="220" t="s">
        <v>112</v>
      </c>
      <c r="E18" s="226">
        <v>19.5</v>
      </c>
      <c r="F18" s="228">
        <f>H18+J18</f>
        <v>0</v>
      </c>
      <c r="G18" s="229">
        <f>ROUND(E18*F18,2)</f>
        <v>0</v>
      </c>
      <c r="H18" s="229"/>
      <c r="I18" s="229">
        <f>ROUND(E18*H18,2)</f>
        <v>0</v>
      </c>
      <c r="J18" s="229"/>
      <c r="K18" s="229">
        <f>ROUND(E18*J18,2)</f>
        <v>0</v>
      </c>
      <c r="L18" s="229">
        <v>21</v>
      </c>
      <c r="M18" s="229">
        <f>G18*(1+L18/100)</f>
        <v>0</v>
      </c>
      <c r="N18" s="221">
        <v>0</v>
      </c>
      <c r="O18" s="221">
        <f>ROUND(E18*N18,5)</f>
        <v>0</v>
      </c>
      <c r="P18" s="221">
        <v>0</v>
      </c>
      <c r="Q18" s="221">
        <f>ROUND(E18*P18,5)</f>
        <v>0</v>
      </c>
      <c r="R18" s="221"/>
      <c r="S18" s="221"/>
      <c r="T18" s="222">
        <v>5.5E-2</v>
      </c>
      <c r="U18" s="221">
        <f>ROUND(E18*T18,2)</f>
        <v>1.07</v>
      </c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102</v>
      </c>
      <c r="AF18" s="211"/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x14ac:dyDescent="0.2">
      <c r="A19" s="213" t="s">
        <v>97</v>
      </c>
      <c r="B19" s="219" t="s">
        <v>66</v>
      </c>
      <c r="C19" s="262" t="s">
        <v>67</v>
      </c>
      <c r="D19" s="223"/>
      <c r="E19" s="227"/>
      <c r="F19" s="230"/>
      <c r="G19" s="230">
        <f>SUMIF(AE20:AE23,"&lt;&gt;NOR",G20:G23)</f>
        <v>0</v>
      </c>
      <c r="H19" s="230"/>
      <c r="I19" s="230">
        <f>SUM(I20:I23)</f>
        <v>0</v>
      </c>
      <c r="J19" s="230"/>
      <c r="K19" s="230">
        <f>SUM(K20:K23)</f>
        <v>0</v>
      </c>
      <c r="L19" s="230"/>
      <c r="M19" s="230">
        <f>SUM(M20:M23)</f>
        <v>0</v>
      </c>
      <c r="N19" s="224"/>
      <c r="O19" s="224">
        <f>SUM(O20:O23)</f>
        <v>0</v>
      </c>
      <c r="P19" s="224"/>
      <c r="Q19" s="224">
        <f>SUM(Q20:Q23)</f>
        <v>0</v>
      </c>
      <c r="R19" s="224"/>
      <c r="S19" s="224"/>
      <c r="T19" s="225"/>
      <c r="U19" s="224">
        <f>SUM(U20:U23)</f>
        <v>5.1099999999999994</v>
      </c>
      <c r="AE19" t="s">
        <v>98</v>
      </c>
    </row>
    <row r="20" spans="1:60" outlineLevel="1" x14ac:dyDescent="0.2">
      <c r="A20" s="212">
        <v>8</v>
      </c>
      <c r="B20" s="218" t="s">
        <v>118</v>
      </c>
      <c r="C20" s="261" t="s">
        <v>119</v>
      </c>
      <c r="D20" s="220" t="s">
        <v>105</v>
      </c>
      <c r="E20" s="226">
        <v>106.48</v>
      </c>
      <c r="F20" s="228">
        <f>H20+J20</f>
        <v>0</v>
      </c>
      <c r="G20" s="229">
        <f>ROUND(E20*F20,2)</f>
        <v>0</v>
      </c>
      <c r="H20" s="229"/>
      <c r="I20" s="229">
        <f>ROUND(E20*H20,2)</f>
        <v>0</v>
      </c>
      <c r="J20" s="229"/>
      <c r="K20" s="229">
        <f>ROUND(E20*J20,2)</f>
        <v>0</v>
      </c>
      <c r="L20" s="229">
        <v>21</v>
      </c>
      <c r="M20" s="229">
        <f>G20*(1+L20/100)</f>
        <v>0</v>
      </c>
      <c r="N20" s="221">
        <v>0</v>
      </c>
      <c r="O20" s="221">
        <f>ROUND(E20*N20,5)</f>
        <v>0</v>
      </c>
      <c r="P20" s="221">
        <v>0</v>
      </c>
      <c r="Q20" s="221">
        <f>ROUND(E20*P20,5)</f>
        <v>0</v>
      </c>
      <c r="R20" s="221"/>
      <c r="S20" s="221"/>
      <c r="T20" s="222">
        <v>4.2000000000000003E-2</v>
      </c>
      <c r="U20" s="221">
        <f>ROUND(E20*T20,2)</f>
        <v>4.47</v>
      </c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102</v>
      </c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12">
        <v>9</v>
      </c>
      <c r="B21" s="218" t="s">
        <v>120</v>
      </c>
      <c r="C21" s="261" t="s">
        <v>121</v>
      </c>
      <c r="D21" s="220" t="s">
        <v>105</v>
      </c>
      <c r="E21" s="226">
        <v>425.92</v>
      </c>
      <c r="F21" s="228">
        <f>H21+J21</f>
        <v>0</v>
      </c>
      <c r="G21" s="229">
        <f>ROUND(E21*F21,2)</f>
        <v>0</v>
      </c>
      <c r="H21" s="229"/>
      <c r="I21" s="229">
        <f>ROUND(E21*H21,2)</f>
        <v>0</v>
      </c>
      <c r="J21" s="229"/>
      <c r="K21" s="229">
        <f>ROUND(E21*J21,2)</f>
        <v>0</v>
      </c>
      <c r="L21" s="229">
        <v>21</v>
      </c>
      <c r="M21" s="229">
        <f>G21*(1+L21/100)</f>
        <v>0</v>
      </c>
      <c r="N21" s="221">
        <v>0</v>
      </c>
      <c r="O21" s="221">
        <f>ROUND(E21*N21,5)</f>
        <v>0</v>
      </c>
      <c r="P21" s="221">
        <v>0</v>
      </c>
      <c r="Q21" s="221">
        <f>ROUND(E21*P21,5)</f>
        <v>0</v>
      </c>
      <c r="R21" s="221"/>
      <c r="S21" s="221"/>
      <c r="T21" s="222">
        <v>0</v>
      </c>
      <c r="U21" s="221">
        <f>ROUND(E21*T21,2)</f>
        <v>0</v>
      </c>
      <c r="V21" s="211"/>
      <c r="W21" s="211"/>
      <c r="X21" s="211"/>
      <c r="Y21" s="211"/>
      <c r="Z21" s="211"/>
      <c r="AA21" s="211"/>
      <c r="AB21" s="211"/>
      <c r="AC21" s="211"/>
      <c r="AD21" s="211"/>
      <c r="AE21" s="211" t="s">
        <v>102</v>
      </c>
      <c r="AF21" s="211"/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12">
        <v>10</v>
      </c>
      <c r="B22" s="218" t="s">
        <v>122</v>
      </c>
      <c r="C22" s="261" t="s">
        <v>123</v>
      </c>
      <c r="D22" s="220" t="s">
        <v>105</v>
      </c>
      <c r="E22" s="226">
        <v>106.48</v>
      </c>
      <c r="F22" s="228">
        <f>H22+J22</f>
        <v>0</v>
      </c>
      <c r="G22" s="229">
        <f>ROUND(E22*F22,2)</f>
        <v>0</v>
      </c>
      <c r="H22" s="229"/>
      <c r="I22" s="229">
        <f>ROUND(E22*H22,2)</f>
        <v>0</v>
      </c>
      <c r="J22" s="229"/>
      <c r="K22" s="229">
        <f>ROUND(E22*J22,2)</f>
        <v>0</v>
      </c>
      <c r="L22" s="229">
        <v>21</v>
      </c>
      <c r="M22" s="229">
        <f>G22*(1+L22/100)</f>
        <v>0</v>
      </c>
      <c r="N22" s="221">
        <v>0</v>
      </c>
      <c r="O22" s="221">
        <f>ROUND(E22*N22,5)</f>
        <v>0</v>
      </c>
      <c r="P22" s="221">
        <v>0</v>
      </c>
      <c r="Q22" s="221">
        <f>ROUND(E22*P22,5)</f>
        <v>0</v>
      </c>
      <c r="R22" s="221"/>
      <c r="S22" s="221"/>
      <c r="T22" s="222">
        <v>6.0000000000000001E-3</v>
      </c>
      <c r="U22" s="221">
        <f>ROUND(E22*T22,2)</f>
        <v>0.64</v>
      </c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102</v>
      </c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ht="22.5" outlineLevel="1" x14ac:dyDescent="0.2">
      <c r="A23" s="212">
        <v>11</v>
      </c>
      <c r="B23" s="218" t="s">
        <v>124</v>
      </c>
      <c r="C23" s="261" t="s">
        <v>125</v>
      </c>
      <c r="D23" s="220" t="s">
        <v>105</v>
      </c>
      <c r="E23" s="226">
        <v>106.48</v>
      </c>
      <c r="F23" s="228">
        <f>H23+J23</f>
        <v>0</v>
      </c>
      <c r="G23" s="229">
        <f>ROUND(E23*F23,2)</f>
        <v>0</v>
      </c>
      <c r="H23" s="229"/>
      <c r="I23" s="229">
        <f>ROUND(E23*H23,2)</f>
        <v>0</v>
      </c>
      <c r="J23" s="229"/>
      <c r="K23" s="229">
        <f>ROUND(E23*J23,2)</f>
        <v>0</v>
      </c>
      <c r="L23" s="229">
        <v>21</v>
      </c>
      <c r="M23" s="229">
        <f>G23*(1+L23/100)</f>
        <v>0</v>
      </c>
      <c r="N23" s="221">
        <v>0</v>
      </c>
      <c r="O23" s="221">
        <f>ROUND(E23*N23,5)</f>
        <v>0</v>
      </c>
      <c r="P23" s="221">
        <v>0</v>
      </c>
      <c r="Q23" s="221">
        <f>ROUND(E23*P23,5)</f>
        <v>0</v>
      </c>
      <c r="R23" s="221"/>
      <c r="S23" s="221"/>
      <c r="T23" s="222">
        <v>0</v>
      </c>
      <c r="U23" s="221">
        <f>ROUND(E23*T23,2)</f>
        <v>0</v>
      </c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102</v>
      </c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x14ac:dyDescent="0.2">
      <c r="A24" s="213" t="s">
        <v>97</v>
      </c>
      <c r="B24" s="219" t="s">
        <v>68</v>
      </c>
      <c r="C24" s="262" t="s">
        <v>69</v>
      </c>
      <c r="D24" s="223"/>
      <c r="E24" s="227"/>
      <c r="F24" s="230"/>
      <c r="G24" s="230">
        <f>SUMIF(AE25:AE25,"&lt;&gt;NOR",G25:G25)</f>
        <v>0</v>
      </c>
      <c r="H24" s="230"/>
      <c r="I24" s="230">
        <f>SUM(I25:I25)</f>
        <v>0</v>
      </c>
      <c r="J24" s="230"/>
      <c r="K24" s="230">
        <f>SUM(K25:K25)</f>
        <v>0</v>
      </c>
      <c r="L24" s="230"/>
      <c r="M24" s="230">
        <f>SUM(M25:M25)</f>
        <v>0</v>
      </c>
      <c r="N24" s="224"/>
      <c r="O24" s="224">
        <f>SUM(O25:O25)</f>
        <v>0</v>
      </c>
      <c r="P24" s="224"/>
      <c r="Q24" s="224">
        <f>SUM(Q25:Q25)</f>
        <v>0</v>
      </c>
      <c r="R24" s="224"/>
      <c r="S24" s="224"/>
      <c r="T24" s="225"/>
      <c r="U24" s="224">
        <f>SUM(U25:U25)</f>
        <v>0</v>
      </c>
      <c r="AE24" t="s">
        <v>98</v>
      </c>
    </row>
    <row r="25" spans="1:60" outlineLevel="1" x14ac:dyDescent="0.2">
      <c r="A25" s="212">
        <v>12</v>
      </c>
      <c r="B25" s="218" t="s">
        <v>126</v>
      </c>
      <c r="C25" s="261" t="s">
        <v>127</v>
      </c>
      <c r="D25" s="220" t="s">
        <v>105</v>
      </c>
      <c r="E25" s="226">
        <v>144.45043999999999</v>
      </c>
      <c r="F25" s="228">
        <f>H25+J25</f>
        <v>0</v>
      </c>
      <c r="G25" s="229">
        <f>ROUND(E25*F25,2)</f>
        <v>0</v>
      </c>
      <c r="H25" s="229"/>
      <c r="I25" s="229">
        <f>ROUND(E25*H25,2)</f>
        <v>0</v>
      </c>
      <c r="J25" s="229"/>
      <c r="K25" s="229">
        <f>ROUND(E25*J25,2)</f>
        <v>0</v>
      </c>
      <c r="L25" s="229">
        <v>21</v>
      </c>
      <c r="M25" s="229">
        <f>G25*(1+L25/100)</f>
        <v>0</v>
      </c>
      <c r="N25" s="221">
        <v>0</v>
      </c>
      <c r="O25" s="221">
        <f>ROUND(E25*N25,5)</f>
        <v>0</v>
      </c>
      <c r="P25" s="221">
        <v>0</v>
      </c>
      <c r="Q25" s="221">
        <f>ROUND(E25*P25,5)</f>
        <v>0</v>
      </c>
      <c r="R25" s="221"/>
      <c r="S25" s="221"/>
      <c r="T25" s="222">
        <v>0</v>
      </c>
      <c r="U25" s="221">
        <f>ROUND(E25*T25,2)</f>
        <v>0</v>
      </c>
      <c r="V25" s="211"/>
      <c r="W25" s="211"/>
      <c r="X25" s="211"/>
      <c r="Y25" s="211"/>
      <c r="Z25" s="211"/>
      <c r="AA25" s="211"/>
      <c r="AB25" s="211"/>
      <c r="AC25" s="211"/>
      <c r="AD25" s="211"/>
      <c r="AE25" s="211" t="s">
        <v>102</v>
      </c>
      <c r="AF25" s="211"/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x14ac:dyDescent="0.2">
      <c r="A26" s="213" t="s">
        <v>97</v>
      </c>
      <c r="B26" s="219" t="s">
        <v>70</v>
      </c>
      <c r="C26" s="262" t="s">
        <v>26</v>
      </c>
      <c r="D26" s="223"/>
      <c r="E26" s="227"/>
      <c r="F26" s="230"/>
      <c r="G26" s="230">
        <f>SUMIF(AE27:AE28,"&lt;&gt;NOR",G27:G28)</f>
        <v>0</v>
      </c>
      <c r="H26" s="230"/>
      <c r="I26" s="230">
        <f>SUM(I27:I28)</f>
        <v>0</v>
      </c>
      <c r="J26" s="230"/>
      <c r="K26" s="230">
        <f>SUM(K27:K28)</f>
        <v>0</v>
      </c>
      <c r="L26" s="230"/>
      <c r="M26" s="230">
        <f>SUM(M27:M28)</f>
        <v>0</v>
      </c>
      <c r="N26" s="224"/>
      <c r="O26" s="224">
        <f>SUM(O27:O28)</f>
        <v>0</v>
      </c>
      <c r="P26" s="224"/>
      <c r="Q26" s="224">
        <f>SUM(Q27:Q28)</f>
        <v>0</v>
      </c>
      <c r="R26" s="224"/>
      <c r="S26" s="224"/>
      <c r="T26" s="225"/>
      <c r="U26" s="224">
        <f>SUM(U27:U28)</f>
        <v>0</v>
      </c>
      <c r="AE26" t="s">
        <v>98</v>
      </c>
    </row>
    <row r="27" spans="1:60" outlineLevel="1" x14ac:dyDescent="0.2">
      <c r="A27" s="212">
        <v>13</v>
      </c>
      <c r="B27" s="218" t="s">
        <v>128</v>
      </c>
      <c r="C27" s="261" t="s">
        <v>129</v>
      </c>
      <c r="D27" s="220" t="s">
        <v>130</v>
      </c>
      <c r="E27" s="226">
        <v>1</v>
      </c>
      <c r="F27" s="228">
        <f>H27+J27</f>
        <v>0</v>
      </c>
      <c r="G27" s="229">
        <f>ROUND(E27*F27,2)</f>
        <v>0</v>
      </c>
      <c r="H27" s="229"/>
      <c r="I27" s="229">
        <f>ROUND(E27*H27,2)</f>
        <v>0</v>
      </c>
      <c r="J27" s="229"/>
      <c r="K27" s="229">
        <f>ROUND(E27*J27,2)</f>
        <v>0</v>
      </c>
      <c r="L27" s="229">
        <v>21</v>
      </c>
      <c r="M27" s="229">
        <f>G27*(1+L27/100)</f>
        <v>0</v>
      </c>
      <c r="N27" s="221">
        <v>0</v>
      </c>
      <c r="O27" s="221">
        <f>ROUND(E27*N27,5)</f>
        <v>0</v>
      </c>
      <c r="P27" s="221">
        <v>0</v>
      </c>
      <c r="Q27" s="221">
        <f>ROUND(E27*P27,5)</f>
        <v>0</v>
      </c>
      <c r="R27" s="221"/>
      <c r="S27" s="221"/>
      <c r="T27" s="222">
        <v>0</v>
      </c>
      <c r="U27" s="221">
        <f>ROUND(E27*T27,2)</f>
        <v>0</v>
      </c>
      <c r="V27" s="211"/>
      <c r="W27" s="211"/>
      <c r="X27" s="211"/>
      <c r="Y27" s="211"/>
      <c r="Z27" s="211"/>
      <c r="AA27" s="211"/>
      <c r="AB27" s="211"/>
      <c r="AC27" s="211"/>
      <c r="AD27" s="211"/>
      <c r="AE27" s="211" t="s">
        <v>102</v>
      </c>
      <c r="AF27" s="211"/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39">
        <v>14</v>
      </c>
      <c r="B28" s="240" t="s">
        <v>131</v>
      </c>
      <c r="C28" s="263" t="s">
        <v>132</v>
      </c>
      <c r="D28" s="241" t="s">
        <v>130</v>
      </c>
      <c r="E28" s="242">
        <v>1</v>
      </c>
      <c r="F28" s="243">
        <f>H28+J28</f>
        <v>0</v>
      </c>
      <c r="G28" s="244">
        <f>ROUND(E28*F28,2)</f>
        <v>0</v>
      </c>
      <c r="H28" s="244"/>
      <c r="I28" s="244">
        <f>ROUND(E28*H28,2)</f>
        <v>0</v>
      </c>
      <c r="J28" s="244"/>
      <c r="K28" s="244">
        <f>ROUND(E28*J28,2)</f>
        <v>0</v>
      </c>
      <c r="L28" s="244">
        <v>21</v>
      </c>
      <c r="M28" s="244">
        <f>G28*(1+L28/100)</f>
        <v>0</v>
      </c>
      <c r="N28" s="245">
        <v>0</v>
      </c>
      <c r="O28" s="245">
        <f>ROUND(E28*N28,5)</f>
        <v>0</v>
      </c>
      <c r="P28" s="245">
        <v>0</v>
      </c>
      <c r="Q28" s="245">
        <f>ROUND(E28*P28,5)</f>
        <v>0</v>
      </c>
      <c r="R28" s="245"/>
      <c r="S28" s="245"/>
      <c r="T28" s="246">
        <v>0</v>
      </c>
      <c r="U28" s="245">
        <f>ROUND(E28*T28,2)</f>
        <v>0</v>
      </c>
      <c r="V28" s="211"/>
      <c r="W28" s="211"/>
      <c r="X28" s="211"/>
      <c r="Y28" s="211"/>
      <c r="Z28" s="211"/>
      <c r="AA28" s="211"/>
      <c r="AB28" s="211"/>
      <c r="AC28" s="211"/>
      <c r="AD28" s="211"/>
      <c r="AE28" s="211" t="s">
        <v>102</v>
      </c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x14ac:dyDescent="0.2">
      <c r="A29" s="6"/>
      <c r="B29" s="7" t="s">
        <v>133</v>
      </c>
      <c r="C29" s="264" t="s">
        <v>133</v>
      </c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AC29">
        <v>15</v>
      </c>
      <c r="AD29">
        <v>21</v>
      </c>
    </row>
    <row r="30" spans="1:60" x14ac:dyDescent="0.2">
      <c r="A30" s="247"/>
      <c r="B30" s="248" t="s">
        <v>28</v>
      </c>
      <c r="C30" s="265" t="s">
        <v>133</v>
      </c>
      <c r="D30" s="249"/>
      <c r="E30" s="249"/>
      <c r="F30" s="249"/>
      <c r="G30" s="260">
        <f>G8+G10+G15+G17+G19+G24+G26</f>
        <v>0</v>
      </c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AC30">
        <f>SUMIF(L7:L28,AC29,G7:G28)</f>
        <v>0</v>
      </c>
      <c r="AD30">
        <f>SUMIF(L7:L28,AD29,G7:G28)</f>
        <v>0</v>
      </c>
      <c r="AE30" t="s">
        <v>134</v>
      </c>
    </row>
    <row r="31" spans="1:60" x14ac:dyDescent="0.2">
      <c r="A31" s="6"/>
      <c r="B31" s="7" t="s">
        <v>133</v>
      </c>
      <c r="C31" s="264" t="s">
        <v>133</v>
      </c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  <row r="32" spans="1:60" x14ac:dyDescent="0.2">
      <c r="A32" s="6"/>
      <c r="B32" s="7" t="s">
        <v>133</v>
      </c>
      <c r="C32" s="264" t="s">
        <v>133</v>
      </c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</row>
    <row r="33" spans="1:31" x14ac:dyDescent="0.2">
      <c r="A33" s="250" t="s">
        <v>135</v>
      </c>
      <c r="B33" s="250"/>
      <c r="C33" s="26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</row>
    <row r="34" spans="1:31" x14ac:dyDescent="0.2">
      <c r="A34" s="251"/>
      <c r="B34" s="252"/>
      <c r="C34" s="267"/>
      <c r="D34" s="252"/>
      <c r="E34" s="252"/>
      <c r="F34" s="252"/>
      <c r="G34" s="253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AE34" t="s">
        <v>136</v>
      </c>
    </row>
    <row r="35" spans="1:31" x14ac:dyDescent="0.2">
      <c r="A35" s="254"/>
      <c r="B35" s="255"/>
      <c r="C35" s="268"/>
      <c r="D35" s="255"/>
      <c r="E35" s="255"/>
      <c r="F35" s="255"/>
      <c r="G35" s="25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spans="1:31" x14ac:dyDescent="0.2">
      <c r="A36" s="254"/>
      <c r="B36" s="255"/>
      <c r="C36" s="268"/>
      <c r="D36" s="255"/>
      <c r="E36" s="255"/>
      <c r="F36" s="255"/>
      <c r="G36" s="25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spans="1:31" x14ac:dyDescent="0.2">
      <c r="A37" s="254"/>
      <c r="B37" s="255"/>
      <c r="C37" s="268"/>
      <c r="D37" s="255"/>
      <c r="E37" s="255"/>
      <c r="F37" s="255"/>
      <c r="G37" s="25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</row>
    <row r="38" spans="1:31" x14ac:dyDescent="0.2">
      <c r="A38" s="257"/>
      <c r="B38" s="258"/>
      <c r="C38" s="269"/>
      <c r="D38" s="258"/>
      <c r="E38" s="258"/>
      <c r="F38" s="258"/>
      <c r="G38" s="259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</row>
    <row r="39" spans="1:31" x14ac:dyDescent="0.2">
      <c r="A39" s="6"/>
      <c r="B39" s="7" t="s">
        <v>133</v>
      </c>
      <c r="C39" s="264" t="s">
        <v>133</v>
      </c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</row>
    <row r="40" spans="1:31" x14ac:dyDescent="0.2">
      <c r="C40" s="270"/>
      <c r="AE40" t="s">
        <v>137</v>
      </c>
    </row>
  </sheetData>
  <mergeCells count="6">
    <mergeCell ref="A1:G1"/>
    <mergeCell ref="C2:G2"/>
    <mergeCell ref="C3:G3"/>
    <mergeCell ref="C4:G4"/>
    <mergeCell ref="A33:C33"/>
    <mergeCell ref="A34:G38"/>
  </mergeCells>
  <pageMargins left="0.39370078740157499" right="0.19685039370078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2014-02-28T09:52:57Z</cp:lastPrinted>
  <dcterms:created xsi:type="dcterms:W3CDTF">2009-04-08T07:15:50Z</dcterms:created>
  <dcterms:modified xsi:type="dcterms:W3CDTF">2023-06-04T17:36:22Z</dcterms:modified>
</cp:coreProperties>
</file>